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792DCB3-A052-4A00-A2D1-0F73B02C6F7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94" sheetId="2" r:id="rId1"/>
    <sheet name="Sheet1" sheetId="10" r:id="rId2"/>
  </sheets>
  <externalReferences>
    <externalReference r:id="rId3"/>
    <externalReference r:id="rId4"/>
    <externalReference r:id="rId5"/>
    <externalReference r:id="rId6"/>
  </externalReferences>
  <calcPr calcId="191029"/>
</workbook>
</file>

<file path=xl/calcChain.xml><?xml version="1.0" encoding="utf-8"?>
<calcChain xmlns="http://schemas.openxmlformats.org/spreadsheetml/2006/main">
  <c r="D29" i="2" l="1"/>
  <c r="D30" i="2"/>
  <c r="C30" i="2"/>
  <c r="C28" i="2"/>
  <c r="C29" i="2" s="1"/>
  <c r="D28" i="2" l="1"/>
  <c r="D27" i="2" l="1"/>
  <c r="D26" i="2"/>
  <c r="D25" i="2"/>
  <c r="D24" i="2"/>
  <c r="D22" i="2"/>
  <c r="D21" i="2"/>
  <c r="D20" i="2"/>
  <c r="D17" i="2"/>
  <c r="D16" i="2"/>
  <c r="D14" i="2"/>
  <c r="D13" i="2"/>
  <c r="D12" i="2"/>
  <c r="C25" i="2"/>
  <c r="C24" i="2"/>
  <c r="C22" i="2"/>
  <c r="C21" i="2"/>
  <c r="C20" i="2"/>
  <c r="C17" i="2"/>
  <c r="C14" i="2"/>
  <c r="C16" i="2"/>
  <c r="C13" i="2"/>
  <c r="F28" i="2" l="1"/>
  <c r="F29" i="2"/>
  <c r="F30" i="2"/>
  <c r="F26" i="2"/>
  <c r="F25" i="2"/>
  <c r="F24" i="2"/>
  <c r="F22" i="2"/>
  <c r="F21" i="2"/>
  <c r="F20" i="2"/>
  <c r="F17" i="2"/>
  <c r="F14" i="2"/>
  <c r="F16" i="2"/>
  <c r="F13" i="2"/>
  <c r="F10" i="2"/>
  <c r="F9" i="2"/>
  <c r="E29" i="2"/>
  <c r="E28" i="2"/>
  <c r="E25" i="2"/>
  <c r="E24" i="2"/>
  <c r="E22" i="2"/>
  <c r="E21" i="2"/>
  <c r="E20" i="2"/>
  <c r="E17" i="2"/>
  <c r="E14" i="2"/>
  <c r="E16" i="2"/>
  <c r="E30" i="2"/>
  <c r="C18" i="2"/>
  <c r="C26" i="2"/>
  <c r="E26" i="2" s="1"/>
  <c r="C10" i="2" l="1"/>
  <c r="C9" i="2" s="1"/>
  <c r="E13" i="2"/>
  <c r="D18" i="2"/>
  <c r="D10" i="2" s="1"/>
  <c r="E18" i="2" l="1"/>
  <c r="E10" i="2"/>
  <c r="D9" i="2"/>
  <c r="E9" i="2" s="1"/>
</calcChain>
</file>

<file path=xl/sharedStrings.xml><?xml version="1.0" encoding="utf-8"?>
<sst xmlns="http://schemas.openxmlformats.org/spreadsheetml/2006/main" count="45" uniqueCount="39">
  <si>
    <t>Đơn vị: Triệu đồng</t>
  </si>
  <si>
    <t>STT</t>
  </si>
  <si>
    <t>NỘI DUNG</t>
  </si>
  <si>
    <t>So sánh ước thực hiện với (%)</t>
  </si>
  <si>
    <t>Dự toán năm</t>
  </si>
  <si>
    <t>Cùng kỳ năm trước</t>
  </si>
  <si>
    <t>A</t>
  </si>
  <si>
    <t>B</t>
  </si>
  <si>
    <t>3=2/1</t>
  </si>
  <si>
    <t>I</t>
  </si>
  <si>
    <t>Thu nội địa</t>
  </si>
  <si>
    <t>Biểu số 94/CK-NSNN</t>
  </si>
  <si>
    <t>TỔNG THU NSNN TRÊN ĐỊA BÀN</t>
  </si>
  <si>
    <t>Thu từ khu vực doanh nghiệp nhà nước</t>
  </si>
  <si>
    <t>Thu từ khu vực doanh nghiệp có vốn đầu tư nước ngoài</t>
  </si>
  <si>
    <t>Thu từ khu vực kinh tế ngoài quốc doanh</t>
  </si>
  <si>
    <t>Thuế thu nhập cá nhân</t>
  </si>
  <si>
    <t>Thuế bảo vệ môi trường</t>
  </si>
  <si>
    <t>Lệ phí trước bạ</t>
  </si>
  <si>
    <t>Thu phí, lệ phí</t>
  </si>
  <si>
    <t>Các khoản thu về nhà, đất</t>
  </si>
  <si>
    <t>-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</si>
  <si>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</si>
  <si>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</si>
  <si>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</si>
  <si>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</si>
  <si>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Tiền cho thuê và tiền bán nhà ở thuộc sở hữu nhà nước</t>
  </si>
  <si>
    <t>Thu khác ngân sách</t>
  </si>
  <si>
    <t>Thu từ quỹ đất công ích, hoa lợi công sản khác</t>
  </si>
  <si>
    <t xml:space="preserve">THU NGÂN SÁCH HUYỆN ĐƯỢC HƯỞNG THEO PHÂN CẤP </t>
  </si>
  <si>
    <t>Từ các khoản thu phân chia</t>
  </si>
  <si>
    <t>Các khoản thu ngân sách huyện được hưởng 100%</t>
  </si>
  <si>
    <t>UBND HUYỆN LÝ NHÂN</t>
  </si>
  <si>
    <t>Thu cấp quyền khai thác khoáng sản</t>
  </si>
  <si>
    <t>Dự toán tỉnh giao</t>
  </si>
  <si>
    <t>Thực hiện 06 tháng</t>
  </si>
  <si>
    <t>Thu đóng góp</t>
  </si>
  <si>
    <t xml:space="preserve"> THỰC HIỆN THU NGÂN SÁCH NHÀ NƯỚC 06 THÁNG NĂM 2022</t>
  </si>
  <si>
    <t>(Kèm theo Quyết định số: 640/QĐ-UBND ngày 27 tháng 7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</si>
</sst>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₫_-;\-* #,##0.00\ _₫_-;_-* &quot;-&quot;??\ _₫_-;_-@_-"/>
    <numFmt numFmtId="165" formatCode="_-* #,##0.0\ _₫_-;\-* #,##0.0\ _₫_-;_-* &quot;-&quot;??\ _₫_-;_-@_-"/>
    <numFmt numFmtId="166" formatCode="_-* #,##0.0\ _₫_-;\-* #,##0.0\ _₫_-;_-* &quot;-&quot;?\ _₫_-;_-@_-"/>
    <numFmt numFmtId="167" formatCode="_-* #,##0\ _₫_-;\-* #,##0\ _₫_-;_-* &quot;-&quot;??\ _₫_-;_-@_-"/>
    <numFmt numFmtId="168" formatCode="0.000"/>
  </numFmts>
  <fonts count="12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0"/>
      <name val="Arial"/>
      <family val="2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</cellStyleXfs>
  <cellXfs count="2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6" fontId="4" fillId="0" borderId="0" xfId="0" applyNumberFormat="1" applyFont="1"/>
    <xf numFmtId="0" fontId="9" fillId="0" borderId="0" xfId="0" applyFont="1"/>
    <xf numFmtId="166" fontId="7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7" fontId="6" fillId="0" borderId="1" xfId="1" applyNumberFormat="1" applyFont="1" applyBorder="1" applyAlignment="1">
      <alignment horizontal="center" vertical="center" wrapText="1"/>
    </xf>
    <xf numFmtId="167" fontId="7" fillId="0" borderId="1" xfId="1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">
    <cellStyle name="Comma" xfId="1" builtinId="3"/>
    <cellStyle name="Comma 2" xfId="3" xr:uid="{00000000-0005-0000-0000-000001000000}"/>
    <cellStyle name="Comma 2 2" xfId="2" xr:uid="{00000000-0005-0000-0000-000002000000}"/>
    <cellStyle name="Normal" xfId="0" builtinId="0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&#7871;n/Bc%20hoi%20dong/BC%20h&#7897;i%20&#273;&#7891;ng%20n&#259;m%202021/TH%20%206%20th&#225;ng%202021%20%20trinh%20HDND%20k&#7923;%20h&#7885;p%20th&#7913;%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Y&#7871;n/Bc%20hoi%20dong/BC%20h&#7897;i%20&#273;&#7891;ng%20n&#259;m%202022/TH%20%206%20th&#225;ng%202022%20%20trinh%20HDND%20k&#7923;%20h&#7885;p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ong%20khai%20du%20toan%20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Rar$DIb9324.41498/Cu&#7889;i%20D&#7921;%20ki&#7871;n%20DT%20NS%20Huy&#7879;n%202022.xls%20HT&#272;M%20v&#224;%20NV%20kh&#225;c%2012%20t&#79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2020"/>
      <sheetName val="chi 2020"/>
      <sheetName val="Sheet3"/>
    </sheetNames>
    <sheetDataSet>
      <sheetData sheetId="0">
        <row r="6">
          <cell r="K6">
            <v>39532.855780999998</v>
          </cell>
          <cell r="T6">
            <v>42.997836205292352</v>
          </cell>
        </row>
        <row r="11">
          <cell r="T11">
            <v>133.20173533197024</v>
          </cell>
        </row>
        <row r="17">
          <cell r="T17">
            <v>100.6561991290768</v>
          </cell>
        </row>
        <row r="19">
          <cell r="T19">
            <v>95.356421643965433</v>
          </cell>
        </row>
        <row r="20">
          <cell r="T20">
            <v>121.79873597368484</v>
          </cell>
        </row>
        <row r="22">
          <cell r="T22">
            <v>209.24421325023309</v>
          </cell>
        </row>
        <row r="23">
          <cell r="T23">
            <v>87.145694520254594</v>
          </cell>
        </row>
        <row r="24">
          <cell r="T24">
            <v>109.44559839799398</v>
          </cell>
        </row>
        <row r="25">
          <cell r="T25">
            <v>61.177235150802808</v>
          </cell>
        </row>
        <row r="26">
          <cell r="T26">
            <v>17.660689939494382</v>
          </cell>
        </row>
        <row r="27">
          <cell r="T27">
            <v>83.548793644131877</v>
          </cell>
        </row>
      </sheetData>
      <sheetData sheetId="1">
        <row r="6">
          <cell r="O6">
            <v>73.767797874544186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2022"/>
      <sheetName val="chi 2022"/>
      <sheetName val="Sheet3"/>
      <sheetName val="Thu 2022 (2)"/>
      <sheetName val="chi 2022 (2)"/>
    </sheetNames>
    <sheetDataSet>
      <sheetData sheetId="0"/>
      <sheetData sheetId="1"/>
      <sheetData sheetId="2"/>
      <sheetData sheetId="3">
        <row r="10">
          <cell r="J10">
            <v>1.369181</v>
          </cell>
        </row>
        <row r="11">
          <cell r="D11">
            <v>45000</v>
          </cell>
          <cell r="J11">
            <v>23776.231320999996</v>
          </cell>
          <cell r="K11">
            <v>1502.3735989999998</v>
          </cell>
        </row>
        <row r="17">
          <cell r="D17">
            <v>17500</v>
          </cell>
          <cell r="J17">
            <v>10869.429005</v>
          </cell>
        </row>
        <row r="19">
          <cell r="D19">
            <v>190</v>
          </cell>
          <cell r="J19">
            <v>260.294104</v>
          </cell>
        </row>
        <row r="20">
          <cell r="D20">
            <v>6000</v>
          </cell>
          <cell r="J20">
            <v>5843.2494100000004</v>
          </cell>
          <cell r="K20">
            <v>5163.3313280000002</v>
          </cell>
        </row>
        <row r="22">
          <cell r="D22">
            <v>1500</v>
          </cell>
          <cell r="J22">
            <v>898.36744099999999</v>
          </cell>
        </row>
        <row r="23">
          <cell r="D23">
            <v>3535</v>
          </cell>
          <cell r="J23">
            <v>2500.4970880000001</v>
          </cell>
          <cell r="K23">
            <v>2007.7962460000001</v>
          </cell>
        </row>
        <row r="24">
          <cell r="D24">
            <v>2700</v>
          </cell>
          <cell r="J24">
            <v>2634.358526</v>
          </cell>
        </row>
        <row r="25">
          <cell r="D25">
            <v>3000</v>
          </cell>
          <cell r="J25">
            <v>2971.5460549999998</v>
          </cell>
          <cell r="K25">
            <v>703.60025300000007</v>
          </cell>
        </row>
        <row r="26">
          <cell r="D26">
            <v>150000</v>
          </cell>
          <cell r="J26">
            <v>66227.665999999997</v>
          </cell>
          <cell r="K26">
            <v>36566.355499999998</v>
          </cell>
        </row>
        <row r="27">
          <cell r="J27">
            <v>5690.2312000000002</v>
          </cell>
        </row>
        <row r="30">
          <cell r="J30">
            <v>1623.65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 thu-2012"/>
      <sheetName val="DT chi NSNN-2012"/>
      <sheetName val="BC so 17-9-2012"/>
      <sheetName val="Sheet5"/>
      <sheetName val="BC so TC-29-11-2012"/>
      <sheetName val="Uoc TH 2012 -BCHD ND-07-11"/>
      <sheetName val="XL4Poppy"/>
      <sheetName val="cÔNG KHAI D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137330000</v>
          </cell>
        </row>
        <row r="89">
          <cell r="C89">
            <v>5700000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0"/>
      <sheetName val="DS BC co mat 01-11-2021"/>
      <sheetName val="HD 161 có mặt 01.11.2019"/>
      <sheetName val="HD ngan han TĐ 01.11.2021"/>
      <sheetName val="TH DT Luong-PC cac DV-2020"/>
      <sheetName val="TH HD 68 cac DV-DT 2019"/>
      <sheetName val="TH HD có mặt 01.11-2019"/>
      <sheetName val="TH BC+HD 68-PB DT-2019"/>
      <sheetName val="Nâng lương kỳ II.2021"/>
      <sheetName val="Nâng lương kỳ I.2022"/>
      <sheetName val="Nâng lương Kỳ II.2019-HĐ161"/>
      <sheetName val="Nâng lương HĐ 68 kỳ II.2019"/>
      <sheetName val="PB DT 2020 - BC TV"/>
      <sheetName val="TH PB DT-2020"/>
      <sheetName val="Thu NSNN -2020"/>
      <sheetName val="Phân bổ DT 2020 - Huyen"/>
      <sheetName val="Giao DT chi NS ĐP "/>
      <sheetName val="Giao DT GD 2020"/>
      <sheetName val="Giao DT GD 2020 (2)"/>
      <sheetName val="THCS2"/>
      <sheetName val="TH"/>
      <sheetName val="M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6">
          <cell r="E6">
            <v>129930000</v>
          </cell>
        </row>
        <row r="15">
          <cell r="E15">
            <v>17500000</v>
          </cell>
        </row>
        <row r="16">
          <cell r="E16">
            <v>190000</v>
          </cell>
        </row>
        <row r="19">
          <cell r="E19">
            <v>2700000</v>
          </cell>
        </row>
        <row r="22">
          <cell r="E22">
            <v>5700000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D11" sqref="D11"/>
    </sheetView>
  </sheetViews>
  <sheetFormatPr defaultRowHeight="15.75" x14ac:dyDescent="0.25"/>
  <cols>
    <col min="1" max="1" width="9" style="1"/>
    <col min="2" max="2" width="35.25" style="1" customWidth="1"/>
    <col min="3" max="3" width="10.125" style="1" bestFit="1" customWidth="1"/>
    <col min="4" max="5" width="10.875" style="1" bestFit="1" customWidth="1"/>
    <col min="6" max="6" width="10" style="1" bestFit="1" customWidth="1"/>
    <col min="7" max="16384" width="9" style="1"/>
  </cols>
  <sheetData>
    <row r="1" spans="1:6" ht="22.5" customHeight="1" x14ac:dyDescent="0.25">
      <c r="A1" s="22" t="s">
        <v>32</v>
      </c>
      <c r="B1" s="22"/>
      <c r="C1" s="22"/>
      <c r="E1" s="21" t="s">
        <v>11</v>
      </c>
      <c r="F1" s="21"/>
    </row>
    <row r="2" spans="1:6" x14ac:dyDescent="0.25">
      <c r="A2" s="2"/>
    </row>
    <row r="3" spans="1:6" x14ac:dyDescent="0.25">
      <c r="A3" s="23" t="s">
        <v>37</v>
      </c>
      <c r="B3" s="23"/>
      <c r="C3" s="23"/>
      <c r="D3" s="23"/>
      <c r="E3" s="23"/>
      <c r="F3" s="23"/>
    </row>
    <row r="4" spans="1:6" x14ac:dyDescent="0.25">
      <c r="A4" s="26" t="s">
        <v>38</v>
      </c>
      <c r="B4" s="26"/>
      <c r="C4" s="26"/>
      <c r="D4" s="26"/>
      <c r="E4" s="26"/>
      <c r="F4" s="26"/>
    </row>
    <row r="5" spans="1:6" x14ac:dyDescent="0.25">
      <c r="A5" s="2"/>
      <c r="E5" s="24" t="s">
        <v>0</v>
      </c>
      <c r="F5" s="24"/>
    </row>
    <row r="6" spans="1:6" ht="25.5" customHeight="1" x14ac:dyDescent="0.25">
      <c r="A6" s="25" t="s">
        <v>1</v>
      </c>
      <c r="B6" s="25" t="s">
        <v>2</v>
      </c>
      <c r="C6" s="25" t="s">
        <v>34</v>
      </c>
      <c r="D6" s="25" t="s">
        <v>35</v>
      </c>
      <c r="E6" s="25" t="s">
        <v>3</v>
      </c>
      <c r="F6" s="25"/>
    </row>
    <row r="7" spans="1:6" ht="25.5" x14ac:dyDescent="0.25">
      <c r="A7" s="25"/>
      <c r="B7" s="25"/>
      <c r="C7" s="25"/>
      <c r="D7" s="25"/>
      <c r="E7" s="3" t="s">
        <v>4</v>
      </c>
      <c r="F7" s="3" t="s">
        <v>5</v>
      </c>
    </row>
    <row r="8" spans="1:6" x14ac:dyDescent="0.25">
      <c r="A8" s="4" t="s">
        <v>6</v>
      </c>
      <c r="B8" s="4" t="s">
        <v>7</v>
      </c>
      <c r="C8" s="4">
        <v>1</v>
      </c>
      <c r="D8" s="4">
        <v>2</v>
      </c>
      <c r="E8" s="4" t="s">
        <v>8</v>
      </c>
      <c r="F8" s="4">
        <v>4</v>
      </c>
    </row>
    <row r="9" spans="1:6" ht="26.25" customHeight="1" x14ac:dyDescent="0.25">
      <c r="A9" s="3" t="s">
        <v>6</v>
      </c>
      <c r="B9" s="5" t="s">
        <v>12</v>
      </c>
      <c r="C9" s="16">
        <f>C10+C27</f>
        <v>235125</v>
      </c>
      <c r="D9" s="16">
        <f>D10</f>
        <v>123296.88933099997</v>
      </c>
      <c r="E9" s="10">
        <f>D9/C9*100</f>
        <v>52.438868402339168</v>
      </c>
      <c r="F9" s="18">
        <f>'[1]Thu 2020'!$T$6</f>
        <v>42.997836205292352</v>
      </c>
    </row>
    <row r="10" spans="1:6" ht="26.25" customHeight="1" x14ac:dyDescent="0.25">
      <c r="A10" s="3" t="s">
        <v>9</v>
      </c>
      <c r="B10" s="5" t="s">
        <v>10</v>
      </c>
      <c r="C10" s="16">
        <f>C11+C12+C13+C14+C15+C16+C17+C18+C24+C25+C26</f>
        <v>235125</v>
      </c>
      <c r="D10" s="16">
        <f>D11+D12+D13+D14+D15+D16+D17+D18+D24+D25+D26+D27</f>
        <v>123296.88933099997</v>
      </c>
      <c r="E10" s="10">
        <f t="shared" ref="E10" si="0">D10/C10*100</f>
        <v>52.438868402339168</v>
      </c>
      <c r="F10" s="18">
        <f>F9</f>
        <v>42.997836205292352</v>
      </c>
    </row>
    <row r="11" spans="1:6" ht="26.25" customHeight="1" x14ac:dyDescent="0.25">
      <c r="A11" s="4">
        <v>1</v>
      </c>
      <c r="B11" s="6" t="s">
        <v>13</v>
      </c>
      <c r="C11" s="17"/>
      <c r="D11" s="9"/>
      <c r="E11" s="10"/>
      <c r="F11" s="4"/>
    </row>
    <row r="12" spans="1:6" ht="26.25" customHeight="1" x14ac:dyDescent="0.25">
      <c r="A12" s="4">
        <v>2</v>
      </c>
      <c r="B12" s="6" t="s">
        <v>14</v>
      </c>
      <c r="C12" s="17"/>
      <c r="D12" s="9">
        <f>'[2]Thu 2022 (2)'!$J$10</f>
        <v>1.369181</v>
      </c>
      <c r="E12" s="11"/>
      <c r="F12" s="14"/>
    </row>
    <row r="13" spans="1:6" ht="26.25" customHeight="1" x14ac:dyDescent="0.25">
      <c r="A13" s="4">
        <v>3</v>
      </c>
      <c r="B13" s="6" t="s">
        <v>15</v>
      </c>
      <c r="C13" s="17">
        <f>'[2]Thu 2022 (2)'!$D$11</f>
        <v>45000</v>
      </c>
      <c r="D13" s="9">
        <f>'[2]Thu 2022 (2)'!$J$11</f>
        <v>23776.231320999996</v>
      </c>
      <c r="E13" s="11">
        <f t="shared" ref="E13:E14" si="1">D13/C13*100</f>
        <v>52.83606960222221</v>
      </c>
      <c r="F13" s="11">
        <f>'[1]Thu 2020'!$T$11</f>
        <v>133.20173533197024</v>
      </c>
    </row>
    <row r="14" spans="1:6" ht="26.25" customHeight="1" x14ac:dyDescent="0.25">
      <c r="A14" s="4">
        <v>4</v>
      </c>
      <c r="B14" s="6" t="s">
        <v>16</v>
      </c>
      <c r="C14" s="17">
        <f>'[2]Thu 2022 (2)'!$D$20</f>
        <v>6000</v>
      </c>
      <c r="D14" s="9">
        <f>'[2]Thu 2022 (2)'!$J$20</f>
        <v>5843.2494100000004</v>
      </c>
      <c r="E14" s="11">
        <f t="shared" si="1"/>
        <v>97.387490166666666</v>
      </c>
      <c r="F14" s="11">
        <f>'[1]Thu 2020'!$T$20</f>
        <v>121.79873597368484</v>
      </c>
    </row>
    <row r="15" spans="1:6" ht="26.25" customHeight="1" x14ac:dyDescent="0.25">
      <c r="A15" s="4">
        <v>5</v>
      </c>
      <c r="B15" s="6" t="s">
        <v>17</v>
      </c>
      <c r="C15" s="17"/>
      <c r="D15" s="9"/>
      <c r="E15" s="11"/>
      <c r="F15" s="11"/>
    </row>
    <row r="16" spans="1:6" ht="26.25" customHeight="1" x14ac:dyDescent="0.25">
      <c r="A16" s="4">
        <v>6</v>
      </c>
      <c r="B16" s="6" t="s">
        <v>18</v>
      </c>
      <c r="C16" s="17">
        <f>'[2]Thu 2022 (2)'!$D$17</f>
        <v>17500</v>
      </c>
      <c r="D16" s="9">
        <f>'[2]Thu 2022 (2)'!$J$17</f>
        <v>10869.429005</v>
      </c>
      <c r="E16" s="11">
        <f t="shared" ref="E16:E18" si="2">D16/C16*100</f>
        <v>62.111022885714284</v>
      </c>
      <c r="F16" s="11">
        <f>'[1]Thu 2020'!$T$17</f>
        <v>100.6561991290768</v>
      </c>
    </row>
    <row r="17" spans="1:7" ht="26.25" customHeight="1" x14ac:dyDescent="0.25">
      <c r="A17" s="4">
        <v>7</v>
      </c>
      <c r="B17" s="6" t="s">
        <v>19</v>
      </c>
      <c r="C17" s="17">
        <f>'[2]Thu 2022 (2)'!$D$23</f>
        <v>3535</v>
      </c>
      <c r="D17" s="9">
        <f>'[2]Thu 2022 (2)'!$J$23</f>
        <v>2500.4970880000001</v>
      </c>
      <c r="E17" s="11">
        <f t="shared" si="2"/>
        <v>70.735419745403121</v>
      </c>
      <c r="F17" s="11">
        <f>'[1]Thu 2020'!$T$23</f>
        <v>87.145694520254594</v>
      </c>
    </row>
    <row r="18" spans="1:7" ht="26.25" customHeight="1" x14ac:dyDescent="0.25">
      <c r="A18" s="4">
        <v>8</v>
      </c>
      <c r="B18" s="6" t="s">
        <v>20</v>
      </c>
      <c r="C18" s="17">
        <f>C19+C20+C21+C22+C23</f>
        <v>152890</v>
      </c>
      <c r="D18" s="17">
        <f>D19+D20+D21+D22+D23</f>
        <v>69122.318629999994</v>
      </c>
      <c r="E18" s="11">
        <f t="shared" si="2"/>
        <v>45.21049030675649</v>
      </c>
      <c r="F18" s="11"/>
    </row>
    <row r="19" spans="1:7" ht="26.25" customHeight="1" x14ac:dyDescent="0.25">
      <c r="A19" s="4" t="s">
        <v>21</v>
      </c>
      <c r="B19" s="7" t="s">
        <v>22</v>
      </c>
      <c r="C19" s="17"/>
      <c r="D19" s="9"/>
      <c r="E19" s="11"/>
      <c r="F19" s="11"/>
    </row>
    <row r="20" spans="1:7" ht="26.25" customHeight="1" x14ac:dyDescent="0.25">
      <c r="A20" s="4" t="s">
        <v>21</v>
      </c>
      <c r="B20" s="7" t="s">
        <v>23</v>
      </c>
      <c r="C20" s="17">
        <f>'[2]Thu 2022 (2)'!$D$19</f>
        <v>190</v>
      </c>
      <c r="D20" s="9">
        <f>'[2]Thu 2022 (2)'!$J$19</f>
        <v>260.294104</v>
      </c>
      <c r="E20" s="11">
        <f t="shared" ref="E20:E22" si="3">D20/C20*100</f>
        <v>136.99689684210529</v>
      </c>
      <c r="F20" s="11">
        <f>'[1]Thu 2020'!$T$19</f>
        <v>95.356421643965433</v>
      </c>
    </row>
    <row r="21" spans="1:7" ht="26.25" customHeight="1" x14ac:dyDescent="0.25">
      <c r="A21" s="4" t="s">
        <v>21</v>
      </c>
      <c r="B21" s="7" t="s">
        <v>24</v>
      </c>
      <c r="C21" s="17">
        <f>'[2]Thu 2022 (2)'!$D$26</f>
        <v>150000</v>
      </c>
      <c r="D21" s="9">
        <f>'[2]Thu 2022 (2)'!$J$26</f>
        <v>66227.665999999997</v>
      </c>
      <c r="E21" s="11">
        <f t="shared" si="3"/>
        <v>44.151777333333328</v>
      </c>
      <c r="F21" s="11">
        <f>'[1]Thu 2020'!$T$26</f>
        <v>17.660689939494382</v>
      </c>
      <c r="G21" s="12"/>
    </row>
    <row r="22" spans="1:7" ht="26.25" customHeight="1" x14ac:dyDescent="0.25">
      <c r="A22" s="4" t="s">
        <v>21</v>
      </c>
      <c r="B22" s="7" t="s">
        <v>25</v>
      </c>
      <c r="C22" s="17">
        <f>'[2]Thu 2022 (2)'!$D$24</f>
        <v>2700</v>
      </c>
      <c r="D22" s="9">
        <f>'[2]Thu 2022 (2)'!$J$24</f>
        <v>2634.358526</v>
      </c>
      <c r="E22" s="11">
        <f t="shared" si="3"/>
        <v>97.568834296296288</v>
      </c>
      <c r="F22" s="11">
        <f>'[1]Thu 2020'!$T$24</f>
        <v>109.44559839799398</v>
      </c>
    </row>
    <row r="23" spans="1:7" ht="26.25" customHeight="1" x14ac:dyDescent="0.25">
      <c r="A23" s="4" t="s">
        <v>21</v>
      </c>
      <c r="B23" s="7" t="s">
        <v>26</v>
      </c>
      <c r="C23" s="17"/>
      <c r="D23" s="9"/>
      <c r="E23" s="11"/>
      <c r="F23" s="11"/>
    </row>
    <row r="24" spans="1:7" ht="26.25" customHeight="1" x14ac:dyDescent="0.25">
      <c r="A24" s="4">
        <v>9</v>
      </c>
      <c r="B24" s="6" t="s">
        <v>33</v>
      </c>
      <c r="C24" s="17">
        <f>'[2]Thu 2022 (2)'!$D$22</f>
        <v>1500</v>
      </c>
      <c r="D24" s="9">
        <f>'[2]Thu 2022 (2)'!$J$22</f>
        <v>898.36744099999999</v>
      </c>
      <c r="E24" s="11">
        <f t="shared" ref="E24:E30" si="4">D24/C24*100</f>
        <v>59.891162733333339</v>
      </c>
      <c r="F24" s="11">
        <f>'[1]Thu 2020'!$T$22</f>
        <v>209.24421325023309</v>
      </c>
    </row>
    <row r="25" spans="1:7" ht="26.25" customHeight="1" x14ac:dyDescent="0.25">
      <c r="A25" s="4">
        <v>10</v>
      </c>
      <c r="B25" s="6" t="s">
        <v>27</v>
      </c>
      <c r="C25" s="17">
        <f>'[2]Thu 2022 (2)'!$D$25</f>
        <v>3000</v>
      </c>
      <c r="D25" s="9">
        <f>'[2]Thu 2022 (2)'!$J$25</f>
        <v>2971.5460549999998</v>
      </c>
      <c r="E25" s="11">
        <f t="shared" si="4"/>
        <v>99.051535166666653</v>
      </c>
      <c r="F25" s="11">
        <f>'[1]Thu 2020'!$T$25</f>
        <v>61.177235150802808</v>
      </c>
    </row>
    <row r="26" spans="1:7" ht="26.25" customHeight="1" x14ac:dyDescent="0.25">
      <c r="A26" s="4">
        <v>11</v>
      </c>
      <c r="B26" s="6" t="s">
        <v>28</v>
      </c>
      <c r="C26" s="17">
        <f>'[3]cÔNG KHAI DT'!$C$89/1000</f>
        <v>5700</v>
      </c>
      <c r="D26" s="9">
        <f>'[2]Thu 2022 (2)'!$J$27</f>
        <v>5690.2312000000002</v>
      </c>
      <c r="E26" s="11">
        <f t="shared" si="4"/>
        <v>99.82861754385965</v>
      </c>
      <c r="F26" s="11">
        <f>'[1]Thu 2020'!$T$27</f>
        <v>83.548793644131877</v>
      </c>
    </row>
    <row r="27" spans="1:7" ht="25.5" customHeight="1" x14ac:dyDescent="0.25">
      <c r="A27" s="4">
        <v>12</v>
      </c>
      <c r="B27" s="6" t="s">
        <v>36</v>
      </c>
      <c r="C27" s="9"/>
      <c r="D27" s="9">
        <f>'[2]Thu 2022 (2)'!$J$30</f>
        <v>1623.65</v>
      </c>
      <c r="E27" s="11"/>
      <c r="F27" s="11"/>
    </row>
    <row r="28" spans="1:7" s="13" customFormat="1" ht="26.25" customHeight="1" x14ac:dyDescent="0.25">
      <c r="A28" s="3" t="s">
        <v>7</v>
      </c>
      <c r="B28" s="5" t="s">
        <v>29</v>
      </c>
      <c r="C28" s="8">
        <f>'[4]Thu NSNN -2020'!$E$6/1000</f>
        <v>129930</v>
      </c>
      <c r="D28" s="8">
        <f>D29+D30</f>
        <v>65397.769761000003</v>
      </c>
      <c r="E28" s="10">
        <f t="shared" si="4"/>
        <v>50.333079166474256</v>
      </c>
      <c r="F28" s="15">
        <f>D28/189067.9*100</f>
        <v>34.589567959976286</v>
      </c>
    </row>
    <row r="29" spans="1:7" ht="26.25" customHeight="1" x14ac:dyDescent="0.25">
      <c r="A29" s="4">
        <v>1</v>
      </c>
      <c r="B29" s="6" t="s">
        <v>30</v>
      </c>
      <c r="C29" s="17">
        <f>C28-C30</f>
        <v>102130</v>
      </c>
      <c r="D29" s="9">
        <f>'[2]Thu 2022 (2)'!$K$11+'[2]Thu 2022 (2)'!$K$20+'[2]Thu 2022 (2)'!$K$23+'[2]Thu 2022 (2)'!$K$25+'[2]Thu 2022 (2)'!$K$26</f>
        <v>45943.456925999999</v>
      </c>
      <c r="E29" s="11">
        <f t="shared" si="4"/>
        <v>44.985270660922353</v>
      </c>
      <c r="F29" s="19">
        <f>D29/180139.3*100</f>
        <v>25.504405160894933</v>
      </c>
    </row>
    <row r="30" spans="1:7" ht="26.25" customHeight="1" x14ac:dyDescent="0.25">
      <c r="A30" s="4">
        <v>2</v>
      </c>
      <c r="B30" s="6" t="s">
        <v>31</v>
      </c>
      <c r="C30" s="17">
        <f>'[4]Thu NSNN -2020'!$E$22/1000+'[4]Thu NSNN -2020'!$E$15/1000+'[4]Thu NSNN -2020'!$E$16/100+'[4]Thu NSNN -2020'!$E$19/1000</f>
        <v>27800</v>
      </c>
      <c r="D30" s="9">
        <f>('[2]Thu 2022 (2)'!$J$17+'[2]Thu 2022 (2)'!$J$19+'[2]Thu 2022 (2)'!$J$24+'[2]Thu 2022 (2)'!$J$27)</f>
        <v>19454.312835000001</v>
      </c>
      <c r="E30" s="11">
        <f t="shared" si="4"/>
        <v>69.979542571942446</v>
      </c>
      <c r="F30" s="20">
        <f>D30/8446.5*100</f>
        <v>230.32395471497068</v>
      </c>
    </row>
    <row r="32" spans="1:7" x14ac:dyDescent="0.25">
      <c r="D32" s="12"/>
    </row>
    <row r="33" spans="4:4" x14ac:dyDescent="0.25">
      <c r="D33" s="12"/>
    </row>
  </sheetData>
  <mergeCells count="10">
    <mergeCell ref="E1:F1"/>
    <mergeCell ref="A1:C1"/>
    <mergeCell ref="A3:F3"/>
    <mergeCell ref="E5:F5"/>
    <mergeCell ref="A6:A7"/>
    <mergeCell ref="B6:B7"/>
    <mergeCell ref="C6:C7"/>
    <mergeCell ref="D6:D7"/>
    <mergeCell ref="E6:F6"/>
    <mergeCell ref="A4:F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B51679-33AE-4E96-90DB-85821988C3EF}"/>
</file>

<file path=customXml/itemProps2.xml><?xml version="1.0" encoding="utf-8"?>
<ds:datastoreItem xmlns:ds="http://schemas.openxmlformats.org/officeDocument/2006/customXml" ds:itemID="{1FB5860B-783D-4F63-9735-6CF297EAD04A}"/>
</file>

<file path=customXml/itemProps3.xml><?xml version="1.0" encoding="utf-8"?>
<ds:datastoreItem xmlns:ds="http://schemas.openxmlformats.org/officeDocument/2006/customXml" ds:itemID="{6F7F886B-1703-47C8-A901-42227B08E5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2022-07-25T00:55:34Z</cp:lastPrinted>
  <dcterms:created xsi:type="dcterms:W3CDTF">2019-07-10T06:59:56Z</dcterms:created>
  <dcterms:modified xsi:type="dcterms:W3CDTF">2022-08-10T10:28:29Z</dcterms:modified>
</cp:coreProperties>
</file>